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איכות" sheetId="3" r:id="rId1"/>
    <sheet name="איכות + מחיר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E8" i="3"/>
  <c r="E5" i="3"/>
  <c r="N11" i="3" l="1"/>
  <c r="L11" i="3"/>
  <c r="J11" i="3"/>
  <c r="H11" i="3"/>
  <c r="F11" i="3"/>
  <c r="F8" i="3"/>
  <c r="O22" i="3"/>
  <c r="M22" i="3"/>
  <c r="K22" i="3"/>
  <c r="I22" i="3"/>
  <c r="G22" i="3"/>
  <c r="F22" i="3"/>
  <c r="E22" i="3"/>
  <c r="E5" i="4" l="1"/>
  <c r="F5" i="4"/>
  <c r="G5" i="4"/>
  <c r="H5" i="4"/>
  <c r="H8" i="4" s="1"/>
  <c r="D5" i="4"/>
  <c r="I6" i="3"/>
  <c r="H5" i="3" s="1"/>
  <c r="K6" i="3"/>
  <c r="J5" i="3" s="1"/>
  <c r="M6" i="3"/>
  <c r="L5" i="3" s="1"/>
  <c r="L22" i="3" s="1"/>
  <c r="O6" i="3"/>
  <c r="N5" i="3" s="1"/>
  <c r="I9" i="3"/>
  <c r="H8" i="3" s="1"/>
  <c r="K9" i="3"/>
  <c r="J8" i="3" s="1"/>
  <c r="M9" i="3"/>
  <c r="L8" i="3" s="1"/>
  <c r="O9" i="3"/>
  <c r="N8" i="3" s="1"/>
  <c r="H17" i="3"/>
  <c r="J17" i="3"/>
  <c r="L17" i="3"/>
  <c r="N17" i="3"/>
  <c r="G9" i="3"/>
  <c r="G6" i="3"/>
  <c r="J22" i="3" l="1"/>
  <c r="H22" i="3"/>
  <c r="N22" i="3"/>
  <c r="F5" i="3"/>
  <c r="J23" i="3" l="1"/>
  <c r="F7" i="4"/>
  <c r="L23" i="3"/>
  <c r="G7" i="4"/>
  <c r="N23" i="3"/>
  <c r="H7" i="4"/>
  <c r="H9" i="4" s="1"/>
  <c r="H23" i="3"/>
  <c r="E7" i="4"/>
  <c r="B9" i="4"/>
  <c r="F17" i="3" l="1"/>
  <c r="D7" i="4" l="1"/>
  <c r="F23" i="3" l="1"/>
  <c r="E8" i="4"/>
  <c r="E9" i="4" s="1"/>
  <c r="F8" i="4"/>
  <c r="F9" i="4" s="1"/>
  <c r="D8" i="4"/>
  <c r="D9" i="4" s="1"/>
  <c r="G8" i="4"/>
  <c r="G9" i="4" s="1"/>
  <c r="H10" i="4" l="1"/>
  <c r="D10" i="4"/>
  <c r="G10" i="4"/>
  <c r="E10" i="4"/>
  <c r="F10" i="4"/>
</calcChain>
</file>

<file path=xl/sharedStrings.xml><?xml version="1.0" encoding="utf-8"?>
<sst xmlns="http://schemas.openxmlformats.org/spreadsheetml/2006/main" count="59" uniqueCount="50">
  <si>
    <t>מס' סעיף</t>
  </si>
  <si>
    <t>קריטריון</t>
  </si>
  <si>
    <t>משקל בציון האיכות</t>
  </si>
  <si>
    <t>נימוק / ציון גלם</t>
  </si>
  <si>
    <t>ניקוד</t>
  </si>
  <si>
    <t>סה"כ ציון איכות</t>
  </si>
  <si>
    <t>מעבר סף איכות</t>
  </si>
  <si>
    <t>ראיון + פרזנטציה</t>
  </si>
  <si>
    <t>הצעת המחיר</t>
  </si>
  <si>
    <t>ציון מחיר מנורמל</t>
  </si>
  <si>
    <t>ציון איכות</t>
  </si>
  <si>
    <t>ציון מחיר</t>
  </si>
  <si>
    <t>סה"כ ציון</t>
  </si>
  <si>
    <t>דירוג המציעים</t>
  </si>
  <si>
    <t>12.6.1</t>
  </si>
  <si>
    <t>12.6.1.1</t>
  </si>
  <si>
    <t>12.6.1.2</t>
  </si>
  <si>
    <t>ניסיון בהפקת אירועים / פרויקטים</t>
  </si>
  <si>
    <t>12.6.2</t>
  </si>
  <si>
    <t>12.6.2.1</t>
  </si>
  <si>
    <t>12.6.2.2</t>
  </si>
  <si>
    <t>12.6.3</t>
  </si>
  <si>
    <t>12.6.3.1</t>
  </si>
  <si>
    <t>12.6.3.2</t>
  </si>
  <si>
    <t>12.6.3.3</t>
  </si>
  <si>
    <t>ניסיון המציע</t>
  </si>
  <si>
    <t>ניסיון מנהל ההפקה המוצע</t>
  </si>
  <si>
    <t>חישוב הניקוד</t>
  </si>
  <si>
    <r>
      <t xml:space="preserve">ניסיון בהפקת אירועים / פרויקטים </t>
    </r>
    <r>
      <rPr>
        <u/>
        <sz val="11"/>
        <rFont val="Arial"/>
        <family val="2"/>
      </rPr>
      <t xml:space="preserve">רבי מוקדים:
</t>
    </r>
    <r>
      <rPr>
        <b/>
        <sz val="11"/>
        <rFont val="Arial"/>
        <family val="2"/>
      </rPr>
      <t/>
    </r>
  </si>
  <si>
    <t>12.6.4</t>
  </si>
  <si>
    <t>12.6.4.1</t>
  </si>
  <si>
    <t>12.6.4.2</t>
  </si>
  <si>
    <t>12.6.4.3</t>
  </si>
  <si>
    <t>עבור הצעה לתכנית פעילויות שתכלול תוכן מקורי, מגוון, אקטואלי וחדשני, יקבל המציע ניקוד באופן הבא:</t>
  </si>
  <si>
    <t>גיוון ואיכות ההצעה הכתובה</t>
  </si>
  <si>
    <t>התרשמות מהתכנית לפעילויות המוצעת - חיבור תכנית הפעילויות לעולם התוכן באופן יצירתי ומגוון, הכרות עם פעילות החלל בישראל והגורמים הפועלים בה, יצירת תכנית מלהיבה ומושכת עבור קהל היעד שהוגדר</t>
  </si>
  <si>
    <t>התרשמות מהתכנית האופרטיבית לביצוע השירותים – שינוע הציוד, עמידה בלוחות זמנים ומתן גמישות, תיאום בין כל הגורמים המעורבים וכל אספקט לוגיסטי רלוונטי אחר</t>
  </si>
  <si>
    <t>התרשמות מניסיון מנהל ההפקה המוצע בהפקת אירועים דומים לאירועים שבמכרז זה: התמודדות עם קהל רב במספר מוקדים, תיאום עם גורמי הפקה וגורמים נוספים במקום האירוע וכו'</t>
  </si>
  <si>
    <t>12.6.4.4</t>
  </si>
  <si>
    <r>
      <t xml:space="preserve">עבור כל אירוע שהפיק המציע, מעבר לנדרש בתנאי הסף, אשר התקיים במקביל בשלושה מוקדים שונים לפחות, יינתנו </t>
    </r>
    <r>
      <rPr>
        <sz val="11"/>
        <color rgb="FFFF0000"/>
        <rFont val="Arial"/>
        <family val="2"/>
      </rPr>
      <t xml:space="preserve">3 נקודות </t>
    </r>
    <r>
      <rPr>
        <sz val="11"/>
        <rFont val="Arial"/>
        <family val="2"/>
      </rPr>
      <t>ועד למקסימום של</t>
    </r>
    <r>
      <rPr>
        <sz val="11"/>
        <color rgb="FFFF0000"/>
        <rFont val="Arial"/>
        <family val="2"/>
      </rPr>
      <t xml:space="preserve"> 9 נקודות</t>
    </r>
    <r>
      <rPr>
        <sz val="11"/>
        <rFont val="Arial"/>
        <family val="2"/>
      </rPr>
      <t xml:space="preserve"> עבור 3 אירועים נוספים (סה"כ 5 אירועים)</t>
    </r>
  </si>
  <si>
    <r>
      <t xml:space="preserve">עבור כל אירוע שהפיק מנהל ההפקה, מעבר לנדרש בתנאי הסף, אשר התקיים במקביל בשלושה מוקדים שונים לפחות, יינתנו </t>
    </r>
    <r>
      <rPr>
        <sz val="11"/>
        <color rgb="FFFF0000"/>
        <rFont val="Arial"/>
        <family val="2"/>
      </rPr>
      <t>4 נקודות</t>
    </r>
    <r>
      <rPr>
        <sz val="11"/>
        <rFont val="Arial"/>
        <family val="2"/>
      </rPr>
      <t xml:space="preserve"> ועד למקסימום של</t>
    </r>
    <r>
      <rPr>
        <sz val="11"/>
        <color rgb="FFFF0000"/>
        <rFont val="Arial"/>
        <family val="2"/>
      </rPr>
      <t xml:space="preserve"> 8 נקודות</t>
    </r>
    <r>
      <rPr>
        <sz val="11"/>
        <rFont val="Arial"/>
        <family val="2"/>
      </rPr>
      <t xml:space="preserve"> עבור 2 אירועים נוספים (סה"כ 3 אירועים).</t>
    </r>
  </si>
  <si>
    <t>ניסיון בהפקת אירועי תוכן</t>
  </si>
  <si>
    <r>
      <t xml:space="preserve">עבור כל אירוע שעיקרו הנגשה של עולם תוכן לקהל הרחב – </t>
    </r>
    <r>
      <rPr>
        <sz val="11"/>
        <color rgb="FFFF0000"/>
        <rFont val="Arial"/>
        <family val="2"/>
      </rPr>
      <t xml:space="preserve">3.5 נק', </t>
    </r>
    <r>
      <rPr>
        <sz val="11"/>
        <rFont val="Arial"/>
        <family val="2"/>
      </rPr>
      <t>עד למקסימום של</t>
    </r>
    <r>
      <rPr>
        <sz val="11"/>
        <color rgb="FFFF0000"/>
        <rFont val="Arial"/>
        <family val="2"/>
      </rPr>
      <t xml:space="preserve"> 7 נקודות</t>
    </r>
    <r>
      <rPr>
        <sz val="11"/>
        <rFont val="Arial"/>
        <family val="2"/>
      </rPr>
      <t xml:space="preserve"> 
</t>
    </r>
  </si>
  <si>
    <r>
      <t xml:space="preserve">• עבור כל אירוע / פרויקט שהפיק המציע, אשר התקיים במקביל בשלושה מוקדים שונים לפחות, יינתנו </t>
    </r>
    <r>
      <rPr>
        <sz val="11"/>
        <color rgb="FFFF0000"/>
        <rFont val="Arial"/>
        <family val="2"/>
      </rPr>
      <t>3 נקודות,</t>
    </r>
    <r>
      <rPr>
        <sz val="11"/>
        <rFont val="Arial"/>
        <family val="2"/>
      </rPr>
      <t xml:space="preserve">
זאת עד לסך מקסימלי של</t>
    </r>
    <r>
      <rPr>
        <sz val="11"/>
        <color rgb="FFFF0000"/>
        <rFont val="Arial"/>
        <family val="2"/>
      </rPr>
      <t xml:space="preserve"> 6 נקודות</t>
    </r>
    <r>
      <rPr>
        <sz val="11"/>
        <rFont val="Arial"/>
        <family val="2"/>
      </rPr>
      <t xml:space="preserve"> בסעיף זה.</t>
    </r>
  </si>
  <si>
    <r>
      <t xml:space="preserve">12.6.3.1. עבור הצעה לתכנית פעילויות שתכלול פעילות אחת לפחות מכל סוג מאלה המפורטות בסעיפים ‎3.1.1 עד ‎3.1.6 לנספח א' – הגדרת השירותים, יקבל המציע </t>
    </r>
    <r>
      <rPr>
        <sz val="11"/>
        <color rgb="FFFF0000"/>
        <rFont val="Arial"/>
        <family val="2"/>
      </rPr>
      <t>6 נק'.</t>
    </r>
  </si>
  <si>
    <r>
      <t>עבור תכנית פעילויות  שתכלול תוכן ו/או מתודיקה חדשניים (אשר לא היו מוכרים לצוות וועדת המשנה לשיפוט) המציגים עולם תוכן מתחום החלל, יקבל המציע</t>
    </r>
    <r>
      <rPr>
        <sz val="11"/>
        <color rgb="FFFF0000"/>
        <rFont val="Arial"/>
        <family val="2"/>
      </rPr>
      <t xml:space="preserve"> 4 נק'</t>
    </r>
  </si>
  <si>
    <r>
      <t>עבור תכנית פעילויות שתכלול שימוש בטכנולוגיה חדשנית ו/או המחשה ייחודית ו /או תצוגה ייחודית לצורך הצגה של תחום תוכן מעולם החלל, יקבל המציע</t>
    </r>
    <r>
      <rPr>
        <sz val="11"/>
        <color rgb="FFFF0000"/>
        <rFont val="Arial"/>
        <family val="2"/>
      </rPr>
      <t xml:space="preserve"> 5 נק'</t>
    </r>
  </si>
  <si>
    <r>
      <t xml:space="preserve"> עבור הצעה לתכנית פעילויות שתכלול יותר מ 4 פעילויות מאלה המפורטות בסעיפים ‎3.1.1 עד ‎3.1.3 לנספח א' – הגדרת השירותים, יקבל המציע</t>
    </r>
    <r>
      <rPr>
        <sz val="11"/>
        <color rgb="FFFF0000"/>
        <rFont val="Arial"/>
        <family val="2"/>
      </rPr>
      <t xml:space="preserve"> 4 נק' </t>
    </r>
    <r>
      <rPr>
        <sz val="11"/>
        <rFont val="Arial"/>
        <family val="2"/>
      </rPr>
      <t>לכל אירוע, עד למקסימום של</t>
    </r>
    <r>
      <rPr>
        <sz val="11"/>
        <color rgb="FFFF0000"/>
        <rFont val="Arial"/>
        <family val="2"/>
      </rPr>
      <t xml:space="preserve"> 8 נק'</t>
    </r>
    <r>
      <rPr>
        <sz val="11"/>
        <rFont val="Arial"/>
        <family val="2"/>
      </rPr>
      <t xml:space="preserve"> עבור שני אירועים (6 אירועים מסוג זה בסך הכל).</t>
    </r>
  </si>
  <si>
    <r>
      <t xml:space="preserve">עבור תכנית פעילויות  שתכלול הצגה של טכנולוגית חלל ישראלית חדשנית ו/או קיום שת"פ עם גורמים מקצועיים בתחום החלל בישראל יקבל המציע </t>
    </r>
    <r>
      <rPr>
        <sz val="11"/>
        <color rgb="FFFF0000"/>
        <rFont val="Arial"/>
        <family val="2"/>
      </rPr>
      <t>5 נק'</t>
    </r>
  </si>
  <si>
    <t>התרשמות מהקונספט והתכנית העיצובית למוקדי הפעילות – יצירתיות, מקוריות, שימוש באלמנטים מגוונים, החוויה הצפויה למבקרים וכו'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</si>
</sst>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"/>
  </numFmts>
  <fonts count="1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name val="Arial"/>
      <family val="2"/>
    </font>
    <font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10" fillId="6" borderId="28" xfId="0" applyFont="1" applyFill="1" applyBorder="1" applyAlignment="1" applyProtection="1">
      <alignment horizontal="center" vertical="center" wrapText="1" readingOrder="2"/>
      <protection hidden="1"/>
    </xf>
    <xf numFmtId="0" fontId="7" fillId="7" borderId="21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5" xfId="0" applyFont="1" applyFill="1" applyBorder="1" applyAlignment="1" applyProtection="1">
      <alignment horizontal="right" vertical="center" wrapText="1" readingOrder="2"/>
      <protection locked="0" hidden="1"/>
    </xf>
    <xf numFmtId="9" fontId="7" fillId="7" borderId="41" xfId="0" applyNumberFormat="1" applyFont="1" applyFill="1" applyBorder="1" applyAlignment="1" applyProtection="1">
      <alignment horizontal="center" vertical="center" wrapText="1" readingOrder="2"/>
      <protection locked="0" hidden="1"/>
    </xf>
    <xf numFmtId="1" fontId="7" fillId="7" borderId="32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13" xfId="0" applyFont="1" applyFill="1" applyBorder="1" applyAlignment="1" applyProtection="1">
      <alignment horizontal="right" vertical="center" wrapText="1" readingOrder="2"/>
      <protection locked="0" hidden="1"/>
    </xf>
    <xf numFmtId="9" fontId="7" fillId="7" borderId="0" xfId="0" applyNumberFormat="1" applyFont="1" applyFill="1" applyBorder="1" applyAlignment="1" applyProtection="1">
      <alignment horizontal="center" vertical="center" wrapText="1" readingOrder="2"/>
      <protection locked="0" hidden="1"/>
    </xf>
    <xf numFmtId="1" fontId="7" fillId="7" borderId="39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23" xfId="0" applyFont="1" applyFill="1" applyBorder="1" applyAlignment="1" applyProtection="1">
      <alignment horizontal="center" vertical="center" wrapText="1" readingOrder="2"/>
      <protection locked="0" hidden="1"/>
    </xf>
    <xf numFmtId="9" fontId="6" fillId="7" borderId="15" xfId="1" applyFont="1" applyFill="1" applyBorder="1" applyAlignment="1" applyProtection="1">
      <alignment horizontal="center" vertical="center" wrapText="1" readingOrder="2"/>
      <protection hidden="1"/>
    </xf>
    <xf numFmtId="0" fontId="4" fillId="9" borderId="20" xfId="0" applyFont="1" applyFill="1" applyBorder="1" applyAlignment="1" applyProtection="1">
      <alignment horizontal="center" vertical="center" wrapText="1" readingOrder="2"/>
      <protection hidden="1"/>
    </xf>
    <xf numFmtId="9" fontId="5" fillId="9" borderId="34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3" borderId="6" xfId="0" applyFont="1" applyFill="1" applyBorder="1" applyAlignment="1" applyProtection="1">
      <alignment horizontal="center" vertical="center" wrapText="1" readingOrder="2"/>
      <protection hidden="1"/>
    </xf>
    <xf numFmtId="0" fontId="5" fillId="3" borderId="26" xfId="0" applyFont="1" applyFill="1" applyBorder="1" applyAlignment="1" applyProtection="1">
      <alignment horizontal="center" vertical="center" wrapText="1" readingOrder="2"/>
      <protection hidden="1"/>
    </xf>
    <xf numFmtId="1" fontId="7" fillId="7" borderId="16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7" fillId="7" borderId="4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14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7" xfId="0" applyFont="1" applyFill="1" applyBorder="1" applyAlignment="1" applyProtection="1">
      <alignment horizontal="center" vertical="center" wrapText="1" readingOrder="2"/>
      <protection locked="0" hidden="1"/>
    </xf>
    <xf numFmtId="0" fontId="0" fillId="0" borderId="0" xfId="0" applyProtection="1">
      <protection hidden="1"/>
    </xf>
    <xf numFmtId="0" fontId="12" fillId="10" borderId="17" xfId="0" applyFont="1" applyFill="1" applyBorder="1" applyAlignment="1" applyProtection="1">
      <alignment horizontal="center" vertical="center" readingOrder="2"/>
      <protection hidden="1"/>
    </xf>
    <xf numFmtId="0" fontId="12" fillId="10" borderId="42" xfId="0" applyFont="1" applyFill="1" applyBorder="1" applyAlignment="1" applyProtection="1">
      <alignment horizontal="center" vertical="center" readingOrder="2"/>
      <protection hidden="1"/>
    </xf>
    <xf numFmtId="0" fontId="12" fillId="4" borderId="22" xfId="0" applyFont="1" applyFill="1" applyBorder="1" applyAlignment="1" applyProtection="1">
      <alignment horizontal="center" vertical="center" wrapText="1"/>
      <protection hidden="1"/>
    </xf>
    <xf numFmtId="0" fontId="12" fillId="4" borderId="37" xfId="0" applyFont="1" applyFill="1" applyBorder="1" applyAlignment="1" applyProtection="1">
      <alignment horizontal="center" vertical="center" wrapText="1"/>
      <protection hidden="1"/>
    </xf>
    <xf numFmtId="0" fontId="2" fillId="8" borderId="38" xfId="0" applyFont="1" applyFill="1" applyBorder="1" applyAlignment="1" applyProtection="1">
      <alignment vertical="center"/>
      <protection hidden="1"/>
    </xf>
    <xf numFmtId="165" fontId="0" fillId="8" borderId="23" xfId="0" applyNumberFormat="1" applyFill="1" applyBorder="1" applyAlignment="1" applyProtection="1">
      <alignment horizontal="center" vertical="center"/>
      <protection locked="0"/>
    </xf>
    <xf numFmtId="165" fontId="0" fillId="8" borderId="43" xfId="0" applyNumberFormat="1" applyFill="1" applyBorder="1" applyAlignment="1" applyProtection="1">
      <alignment horizontal="center" vertical="center"/>
      <protection locked="0"/>
    </xf>
    <xf numFmtId="0" fontId="2" fillId="11" borderId="40" xfId="0" applyFont="1" applyFill="1" applyBorder="1" applyAlignment="1" applyProtection="1">
      <alignment vertical="center"/>
      <protection hidden="1"/>
    </xf>
    <xf numFmtId="2" fontId="2" fillId="11" borderId="22" xfId="0" applyNumberFormat="1" applyFont="1" applyFill="1" applyBorder="1" applyAlignment="1" applyProtection="1">
      <alignment horizontal="center" vertical="center"/>
      <protection hidden="1"/>
    </xf>
    <xf numFmtId="0" fontId="0" fillId="0" borderId="18" xfId="0" applyBorder="1" applyProtection="1">
      <protection hidden="1"/>
    </xf>
    <xf numFmtId="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2" fontId="1" fillId="2" borderId="20" xfId="0" applyNumberFormat="1" applyFont="1" applyFill="1" applyBorder="1" applyAlignment="1" applyProtection="1">
      <alignment horizontal="center" vertical="center"/>
      <protection hidden="1"/>
    </xf>
    <xf numFmtId="9" fontId="1" fillId="2" borderId="6" xfId="0" applyNumberFormat="1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vertical="center"/>
      <protection hidden="1"/>
    </xf>
    <xf numFmtId="2" fontId="1" fillId="2" borderId="22" xfId="0" applyNumberFormat="1" applyFont="1" applyFill="1" applyBorder="1" applyAlignment="1" applyProtection="1">
      <alignment horizontal="center" vertical="center"/>
      <protection hidden="1"/>
    </xf>
    <xf numFmtId="9" fontId="13" fillId="12" borderId="8" xfId="0" applyNumberFormat="1" applyFont="1" applyFill="1" applyBorder="1" applyAlignment="1" applyProtection="1">
      <alignment horizontal="center" vertical="center"/>
      <protection hidden="1"/>
    </xf>
    <xf numFmtId="0" fontId="13" fillId="12" borderId="44" xfId="0" applyFont="1" applyFill="1" applyBorder="1" applyAlignment="1" applyProtection="1">
      <alignment vertical="center"/>
      <protection hidden="1"/>
    </xf>
    <xf numFmtId="2" fontId="13" fillId="12" borderId="23" xfId="0" applyNumberFormat="1" applyFont="1" applyFill="1" applyBorder="1" applyAlignment="1" applyProtection="1">
      <alignment horizontal="center" vertical="center"/>
      <protection hidden="1"/>
    </xf>
    <xf numFmtId="2" fontId="13" fillId="12" borderId="43" xfId="0" applyNumberFormat="1" applyFont="1" applyFill="1" applyBorder="1" applyAlignment="1" applyProtection="1">
      <alignment horizontal="center" vertical="center"/>
      <protection hidden="1"/>
    </xf>
    <xf numFmtId="0" fontId="1" fillId="10" borderId="22" xfId="0" applyFont="1" applyFill="1" applyBorder="1" applyAlignment="1" applyProtection="1">
      <alignment horizontal="center" vertical="center"/>
      <protection hidden="1"/>
    </xf>
    <xf numFmtId="0" fontId="12" fillId="10" borderId="30" xfId="0" applyFont="1" applyFill="1" applyBorder="1" applyAlignment="1" applyProtection="1">
      <alignment horizontal="center" vertical="center" readingOrder="2"/>
      <protection hidden="1"/>
    </xf>
    <xf numFmtId="0" fontId="12" fillId="4" borderId="26" xfId="0" applyFont="1" applyFill="1" applyBorder="1" applyAlignment="1" applyProtection="1">
      <alignment horizontal="center" vertical="center" wrapText="1"/>
      <protection hidden="1"/>
    </xf>
    <xf numFmtId="165" fontId="0" fillId="8" borderId="15" xfId="0" applyNumberFormat="1" applyFill="1" applyBorder="1" applyAlignment="1" applyProtection="1">
      <alignment horizontal="center" vertical="center"/>
      <protection locked="0"/>
    </xf>
    <xf numFmtId="2" fontId="13" fillId="12" borderId="15" xfId="0" applyNumberFormat="1" applyFont="1" applyFill="1" applyBorder="1" applyAlignment="1" applyProtection="1">
      <alignment horizontal="center" vertical="center"/>
      <protection hidden="1"/>
    </xf>
    <xf numFmtId="9" fontId="9" fillId="5" borderId="28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7" borderId="45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46" xfId="0" applyFont="1" applyFill="1" applyBorder="1" applyAlignment="1" applyProtection="1">
      <alignment horizontal="center" vertical="center" wrapText="1" readingOrder="2"/>
      <protection locked="0" hidden="1"/>
    </xf>
    <xf numFmtId="9" fontId="5" fillId="9" borderId="35" xfId="0" applyNumberFormat="1" applyFont="1" applyFill="1" applyBorder="1" applyAlignment="1" applyProtection="1">
      <alignment horizontal="center" vertical="center" wrapText="1" readingOrder="2"/>
      <protection hidden="1"/>
    </xf>
    <xf numFmtId="0" fontId="10" fillId="6" borderId="28" xfId="0" applyFont="1" applyFill="1" applyBorder="1" applyAlignment="1" applyProtection="1">
      <alignment horizontal="center" vertical="center" wrapText="1" readingOrder="2"/>
      <protection hidden="1"/>
    </xf>
    <xf numFmtId="0" fontId="9" fillId="5" borderId="28" xfId="0" applyFont="1" applyFill="1" applyBorder="1" applyAlignment="1" applyProtection="1">
      <alignment horizontal="center" vertical="center" wrapText="1" readingOrder="2"/>
      <protection hidden="1"/>
    </xf>
    <xf numFmtId="0" fontId="4" fillId="9" borderId="9" xfId="0" applyFont="1" applyFill="1" applyBorder="1" applyAlignment="1" applyProtection="1">
      <alignment horizontal="right" vertical="center" wrapText="1" readingOrder="2"/>
      <protection hidden="1"/>
    </xf>
    <xf numFmtId="0" fontId="4" fillId="9" borderId="17" xfId="0" applyFont="1" applyFill="1" applyBorder="1" applyAlignment="1" applyProtection="1">
      <alignment horizontal="center" vertical="center" wrapText="1" readingOrder="2"/>
      <protection hidden="1"/>
    </xf>
    <xf numFmtId="0" fontId="7" fillId="7" borderId="20" xfId="0" applyFont="1" applyFill="1" applyBorder="1" applyAlignment="1" applyProtection="1">
      <alignment horizontal="center" vertical="center" wrapText="1" readingOrder="2"/>
      <protection locked="0" hidden="1"/>
    </xf>
    <xf numFmtId="14" fontId="4" fillId="9" borderId="23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7" borderId="47" xfId="0" applyFont="1" applyFill="1" applyBorder="1" applyAlignment="1" applyProtection="1">
      <alignment horizontal="right" vertical="center" wrapText="1" readingOrder="2"/>
      <protection locked="0" hidden="1"/>
    </xf>
    <xf numFmtId="0" fontId="7" fillId="7" borderId="7" xfId="0" applyFont="1" applyFill="1" applyBorder="1" applyAlignment="1" applyProtection="1">
      <alignment horizontal="right" vertical="center" wrapText="1" readingOrder="2"/>
      <protection locked="0" hidden="1"/>
    </xf>
    <xf numFmtId="0" fontId="11" fillId="0" borderId="10" xfId="0" applyFont="1" applyBorder="1" applyAlignment="1" applyProtection="1">
      <alignment horizontal="center" vertical="center"/>
      <protection hidden="1"/>
    </xf>
    <xf numFmtId="164" fontId="5" fillId="9" borderId="36" xfId="0" applyNumberFormat="1" applyFont="1" applyFill="1" applyBorder="1" applyAlignment="1" applyProtection="1">
      <alignment horizontal="center" vertical="center" wrapText="1" readingOrder="2"/>
      <protection hidden="1"/>
    </xf>
    <xf numFmtId="164" fontId="5" fillId="9" borderId="35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3" borderId="11" xfId="0" applyFont="1" applyFill="1" applyBorder="1" applyAlignment="1" applyProtection="1">
      <alignment horizontal="center" vertical="center" wrapText="1" readingOrder="2"/>
      <protection hidden="1"/>
    </xf>
    <xf numFmtId="0" fontId="5" fillId="3" borderId="14" xfId="0" applyFont="1" applyFill="1" applyBorder="1" applyAlignment="1" applyProtection="1">
      <alignment horizontal="center" vertical="center" wrapText="1" readingOrder="2"/>
      <protection hidden="1"/>
    </xf>
    <xf numFmtId="0" fontId="5" fillId="3" borderId="33" xfId="0" applyFont="1" applyFill="1" applyBorder="1" applyAlignment="1" applyProtection="1">
      <alignment horizontal="center" vertical="center" wrapText="1" readingOrder="2"/>
      <protection hidden="1"/>
    </xf>
    <xf numFmtId="0" fontId="4" fillId="3" borderId="31" xfId="0" applyFont="1" applyFill="1" applyBorder="1" applyAlignment="1" applyProtection="1">
      <alignment horizontal="center" vertical="center" wrapText="1" readingOrder="2"/>
      <protection hidden="1"/>
    </xf>
    <xf numFmtId="0" fontId="4" fillId="3" borderId="30" xfId="0" applyFont="1" applyFill="1" applyBorder="1" applyAlignment="1" applyProtection="1">
      <alignment horizontal="center" vertical="center" wrapText="1" readingOrder="2"/>
      <protection hidden="1"/>
    </xf>
    <xf numFmtId="164" fontId="6" fillId="9" borderId="36" xfId="1" applyNumberFormat="1" applyFont="1" applyFill="1" applyBorder="1" applyAlignment="1" applyProtection="1">
      <alignment horizontal="center" vertical="center" wrapText="1" readingOrder="2"/>
      <protection locked="0" hidden="1"/>
    </xf>
    <xf numFmtId="164" fontId="6" fillId="9" borderId="35" xfId="1" applyNumberFormat="1" applyFont="1" applyFill="1" applyBorder="1" applyAlignment="1" applyProtection="1">
      <alignment horizontal="center" vertical="center" wrapText="1" readingOrder="2"/>
      <protection locked="0" hidden="1"/>
    </xf>
    <xf numFmtId="0" fontId="10" fillId="6" borderId="27" xfId="0" applyFont="1" applyFill="1" applyBorder="1" applyAlignment="1" applyProtection="1">
      <alignment horizontal="center" vertical="center" wrapText="1" readingOrder="2"/>
      <protection hidden="1"/>
    </xf>
    <xf numFmtId="0" fontId="10" fillId="6" borderId="28" xfId="0" applyFont="1" applyFill="1" applyBorder="1" applyAlignment="1" applyProtection="1">
      <alignment horizontal="center" vertical="center" wrapText="1" readingOrder="2"/>
      <protection hidden="1"/>
    </xf>
    <xf numFmtId="0" fontId="4" fillId="3" borderId="32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16" xfId="0" applyNumberFormat="1" applyFont="1" applyFill="1" applyBorder="1" applyAlignment="1" applyProtection="1">
      <alignment horizontal="center" vertical="center" wrapText="1" readingOrder="2"/>
      <protection hidden="1"/>
    </xf>
    <xf numFmtId="0" fontId="9" fillId="5" borderId="27" xfId="0" applyFont="1" applyFill="1" applyBorder="1" applyAlignment="1" applyProtection="1">
      <alignment horizontal="center" vertical="center" wrapText="1" readingOrder="2"/>
      <protection hidden="1"/>
    </xf>
    <xf numFmtId="0" fontId="9" fillId="5" borderId="28" xfId="0" applyFont="1" applyFill="1" applyBorder="1" applyAlignment="1" applyProtection="1">
      <alignment horizontal="center" vertical="center" wrapText="1" readingOrder="2"/>
      <protection hidden="1"/>
    </xf>
    <xf numFmtId="2" fontId="9" fillId="5" borderId="27" xfId="0" applyNumberFormat="1" applyFont="1" applyFill="1" applyBorder="1" applyAlignment="1" applyProtection="1">
      <alignment horizontal="center" vertical="center" wrapText="1" readingOrder="2"/>
      <protection hidden="1"/>
    </xf>
    <xf numFmtId="2" fontId="9" fillId="5" borderId="29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17" xfId="0" applyFont="1" applyFill="1" applyBorder="1" applyAlignment="1" applyProtection="1">
      <alignment horizontal="center" vertical="center" wrapText="1" readingOrder="2"/>
      <protection hidden="1"/>
    </xf>
    <xf numFmtId="0" fontId="4" fillId="3" borderId="18" xfId="0" applyFont="1" applyFill="1" applyBorder="1" applyAlignment="1" applyProtection="1">
      <alignment horizontal="center" vertical="center" wrapText="1" readingOrder="2"/>
      <protection hidden="1"/>
    </xf>
    <xf numFmtId="0" fontId="4" fillId="3" borderId="19" xfId="0" applyFont="1" applyFill="1" applyBorder="1" applyAlignment="1" applyProtection="1">
      <alignment horizontal="center" vertical="center" wrapText="1" readingOrder="2"/>
      <protection hidden="1"/>
    </xf>
    <xf numFmtId="0" fontId="4" fillId="3" borderId="12" xfId="0" applyFont="1" applyFill="1" applyBorder="1" applyAlignment="1" applyProtection="1">
      <alignment horizontal="center" vertical="center" wrapText="1" readingOrder="2"/>
      <protection hidden="1"/>
    </xf>
    <xf numFmtId="0" fontId="4" fillId="3" borderId="13" xfId="0" applyFont="1" applyFill="1" applyBorder="1" applyAlignment="1" applyProtection="1">
      <alignment horizontal="center" vertical="center" wrapText="1" readingOrder="2"/>
      <protection hidden="1"/>
    </xf>
    <xf numFmtId="0" fontId="4" fillId="3" borderId="24" xfId="0" applyFont="1" applyFill="1" applyBorder="1" applyAlignment="1" applyProtection="1">
      <alignment horizontal="center" vertical="center" wrapText="1" readingOrder="2"/>
      <protection hidden="1"/>
    </xf>
    <xf numFmtId="0" fontId="7" fillId="7" borderId="5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48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45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18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19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36" xfId="0" applyFont="1" applyFill="1" applyBorder="1" applyAlignment="1" applyProtection="1">
      <alignment horizontal="center" vertical="center" wrapText="1" readingOrder="2"/>
      <protection hidden="1"/>
    </xf>
    <xf numFmtId="0" fontId="4" fillId="9" borderId="3" xfId="0" applyFont="1" applyFill="1" applyBorder="1" applyAlignment="1" applyProtection="1">
      <alignment horizontal="center" vertical="center" wrapText="1" readingOrder="2"/>
      <protection hidden="1"/>
    </xf>
    <xf numFmtId="0" fontId="7" fillId="7" borderId="34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35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41" xfId="0" applyFont="1" applyFill="1" applyBorder="1" applyAlignment="1" applyProtection="1">
      <alignment horizontal="center" vertical="center" wrapText="1" readingOrder="2"/>
      <protection locked="0" hidden="1"/>
    </xf>
    <xf numFmtId="0" fontId="7" fillId="7" borderId="16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27" xfId="0" applyFont="1" applyFill="1" applyBorder="1" applyAlignment="1" applyProtection="1">
      <alignment horizontal="center" vertical="center" wrapText="1" readingOrder="2"/>
      <protection hidden="1"/>
    </xf>
    <xf numFmtId="0" fontId="4" fillId="9" borderId="49" xfId="0" applyFont="1" applyFill="1" applyBorder="1" applyAlignment="1" applyProtection="1">
      <alignment horizontal="center" vertical="center" wrapText="1" readingOrder="2"/>
      <protection hidden="1"/>
    </xf>
    <xf numFmtId="0" fontId="8" fillId="7" borderId="32" xfId="0" applyFont="1" applyFill="1" applyBorder="1" applyAlignment="1" applyProtection="1">
      <alignment horizontal="center" vertical="center" wrapText="1" readingOrder="2"/>
      <protection hidden="1"/>
    </xf>
    <xf numFmtId="0" fontId="8" fillId="7" borderId="5" xfId="0" applyFont="1" applyFill="1" applyBorder="1" applyAlignment="1" applyProtection="1">
      <alignment horizontal="center" vertical="center" wrapText="1" readingOrder="2"/>
      <protection hidden="1"/>
    </xf>
    <xf numFmtId="0" fontId="1" fillId="10" borderId="31" xfId="0" applyFont="1" applyFill="1" applyBorder="1" applyAlignment="1" applyProtection="1">
      <alignment horizontal="center" vertical="center"/>
      <protection hidden="1"/>
    </xf>
    <xf numFmtId="0" fontId="1" fillId="10" borderId="25" xfId="0" applyFont="1" applyFill="1" applyBorder="1" applyAlignment="1" applyProtection="1">
      <alignment horizontal="center" vertical="center"/>
      <protection hidden="1"/>
    </xf>
    <xf numFmtId="0" fontId="1" fillId="10" borderId="40" xfId="0" applyFont="1" applyFill="1" applyBorder="1" applyAlignment="1" applyProtection="1">
      <alignment horizontal="center" vertical="center"/>
      <protection hidden="1"/>
    </xf>
    <xf numFmtId="0" fontId="1" fillId="10" borderId="37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4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rightToLeft="1" tabSelected="1" topLeftCell="B1" zoomScale="80" zoomScaleNormal="80" workbookViewId="0">
      <selection activeCell="D14" sqref="D14"/>
    </sheetView>
  </sheetViews>
  <sheetFormatPr defaultRowHeight="14.25" x14ac:dyDescent="0.2"/>
  <cols>
    <col min="1" max="1" width="3" customWidth="1"/>
    <col min="2" max="2" width="11.25" customWidth="1"/>
    <col min="3" max="3" width="38.375" customWidth="1"/>
    <col min="4" max="4" width="44.375" customWidth="1"/>
    <col min="5" max="5" width="9" customWidth="1"/>
    <col min="6" max="6" width="23.625" customWidth="1"/>
    <col min="7" max="7" width="6.625" customWidth="1"/>
    <col min="8" max="8" width="23.625" customWidth="1"/>
    <col min="9" max="9" width="6.625" customWidth="1"/>
    <col min="10" max="10" width="23.625" customWidth="1"/>
    <col min="11" max="11" width="6.625" customWidth="1"/>
    <col min="12" max="12" width="23.625" customWidth="1"/>
    <col min="13" max="13" width="6.625" customWidth="1"/>
    <col min="14" max="14" width="23.625" customWidth="1"/>
    <col min="15" max="15" width="6.625" customWidth="1"/>
  </cols>
  <sheetData>
    <row r="1" spans="2:15" ht="14.45" thickBot="1" x14ac:dyDescent="0.35"/>
    <row r="2" spans="2:15" ht="18" customHeight="1" x14ac:dyDescent="0.2">
      <c r="B2" s="75" t="s">
        <v>0</v>
      </c>
      <c r="C2" s="78" t="s">
        <v>1</v>
      </c>
      <c r="D2" s="78" t="s">
        <v>27</v>
      </c>
      <c r="E2" s="60" t="s">
        <v>2</v>
      </c>
      <c r="F2" s="63">
        <v>1</v>
      </c>
      <c r="G2" s="64"/>
      <c r="H2" s="63">
        <v>2</v>
      </c>
      <c r="I2" s="64"/>
      <c r="J2" s="63">
        <v>3</v>
      </c>
      <c r="K2" s="64"/>
      <c r="L2" s="63">
        <v>4</v>
      </c>
      <c r="M2" s="64"/>
      <c r="N2" s="63">
        <v>5</v>
      </c>
      <c r="O2" s="64"/>
    </row>
    <row r="3" spans="2:15" ht="18" customHeight="1" x14ac:dyDescent="0.2">
      <c r="B3" s="76"/>
      <c r="C3" s="79"/>
      <c r="D3" s="79"/>
      <c r="E3" s="61"/>
      <c r="F3" s="69"/>
      <c r="G3" s="70"/>
      <c r="H3" s="69"/>
      <c r="I3" s="70"/>
      <c r="J3" s="69"/>
      <c r="K3" s="70"/>
      <c r="L3" s="69"/>
      <c r="M3" s="70"/>
      <c r="N3" s="69"/>
      <c r="O3" s="70"/>
    </row>
    <row r="4" spans="2:15" ht="15.95" customHeight="1" thickBot="1" x14ac:dyDescent="0.25">
      <c r="B4" s="77"/>
      <c r="C4" s="80"/>
      <c r="D4" s="80"/>
      <c r="E4" s="62"/>
      <c r="F4" s="13" t="s">
        <v>3</v>
      </c>
      <c r="G4" s="14" t="s">
        <v>4</v>
      </c>
      <c r="H4" s="13" t="s">
        <v>3</v>
      </c>
      <c r="I4" s="14" t="s">
        <v>4</v>
      </c>
      <c r="J4" s="13" t="s">
        <v>3</v>
      </c>
      <c r="K4" s="14" t="s">
        <v>4</v>
      </c>
      <c r="L4" s="13" t="s">
        <v>3</v>
      </c>
      <c r="M4" s="14" t="s">
        <v>4</v>
      </c>
      <c r="N4" s="13" t="s">
        <v>3</v>
      </c>
      <c r="O4" s="14" t="s">
        <v>4</v>
      </c>
    </row>
    <row r="5" spans="2:15" ht="25.5" customHeight="1" x14ac:dyDescent="0.2">
      <c r="B5" s="11" t="s">
        <v>14</v>
      </c>
      <c r="C5" s="86" t="s">
        <v>25</v>
      </c>
      <c r="D5" s="87"/>
      <c r="E5" s="12">
        <f>E6+E7</f>
        <v>0.15</v>
      </c>
      <c r="F5" s="65">
        <f>SUM(G6:G7)</f>
        <v>0</v>
      </c>
      <c r="G5" s="66"/>
      <c r="H5" s="65">
        <f t="shared" ref="H5" si="0">SUM(I6:I7)</f>
        <v>0</v>
      </c>
      <c r="I5" s="66"/>
      <c r="J5" s="65">
        <f t="shared" ref="J5" si="1">SUM(K6:K7)</f>
        <v>0</v>
      </c>
      <c r="K5" s="66"/>
      <c r="L5" s="65">
        <f t="shared" ref="L5" si="2">SUM(M6:M7)</f>
        <v>0</v>
      </c>
      <c r="M5" s="66"/>
      <c r="N5" s="65">
        <f t="shared" ref="N5" si="3">SUM(O6:O7)</f>
        <v>0</v>
      </c>
      <c r="O5" s="66"/>
    </row>
    <row r="6" spans="2:15" ht="57.6" customHeight="1" x14ac:dyDescent="0.2">
      <c r="B6" s="2" t="s">
        <v>15</v>
      </c>
      <c r="C6" s="3" t="s">
        <v>17</v>
      </c>
      <c r="D6" s="3" t="s">
        <v>39</v>
      </c>
      <c r="E6" s="4">
        <v>0.09</v>
      </c>
      <c r="F6" s="5"/>
      <c r="G6" s="17">
        <f>IFERROR(MAX(MIN(F6*4-8,12),0),0)</f>
        <v>0</v>
      </c>
      <c r="H6" s="5"/>
      <c r="I6" s="17">
        <f t="shared" ref="I6" si="4">IFERROR(MAX(MIN(H6*4-8,12),0),0)</f>
        <v>0</v>
      </c>
      <c r="J6" s="5"/>
      <c r="K6" s="17">
        <f t="shared" ref="K6" si="5">IFERROR(MAX(MIN(J6*4-8,12),0),0)</f>
        <v>0</v>
      </c>
      <c r="L6" s="5"/>
      <c r="M6" s="17">
        <f t="shared" ref="M6" si="6">IFERROR(MAX(MIN(L6*4-8,12),0),0)</f>
        <v>0</v>
      </c>
      <c r="N6" s="5"/>
      <c r="O6" s="17">
        <f t="shared" ref="O6" si="7">IFERROR(MAX(MIN(N6*4-8,12),0),0)</f>
        <v>0</v>
      </c>
    </row>
    <row r="7" spans="2:15" ht="43.5" thickBot="1" x14ac:dyDescent="0.25">
      <c r="B7" s="2" t="s">
        <v>16</v>
      </c>
      <c r="C7" s="3" t="s">
        <v>28</v>
      </c>
      <c r="D7" s="3" t="s">
        <v>43</v>
      </c>
      <c r="E7" s="7">
        <v>0.06</v>
      </c>
      <c r="F7" s="8"/>
      <c r="G7" s="18"/>
      <c r="H7" s="8"/>
      <c r="I7" s="18"/>
      <c r="J7" s="8"/>
      <c r="K7" s="18"/>
      <c r="L7" s="8"/>
      <c r="M7" s="18"/>
      <c r="N7" s="8"/>
      <c r="O7" s="18"/>
    </row>
    <row r="8" spans="2:15" ht="24.75" customHeight="1" x14ac:dyDescent="0.2">
      <c r="B8" s="11" t="s">
        <v>18</v>
      </c>
      <c r="C8" s="86" t="s">
        <v>26</v>
      </c>
      <c r="D8" s="87"/>
      <c r="E8" s="12">
        <f>E9+E10</f>
        <v>0.15000000000000002</v>
      </c>
      <c r="F8" s="65">
        <f>SUM(G9:G10)</f>
        <v>0</v>
      </c>
      <c r="G8" s="66"/>
      <c r="H8" s="65">
        <f t="shared" ref="H8" si="8">SUM(I9:I10)</f>
        <v>0</v>
      </c>
      <c r="I8" s="66"/>
      <c r="J8" s="65">
        <f t="shared" ref="J8" si="9">SUM(K9:K10)</f>
        <v>0</v>
      </c>
      <c r="K8" s="66"/>
      <c r="L8" s="65">
        <f t="shared" ref="L8" si="10">SUM(M9:M10)</f>
        <v>0</v>
      </c>
      <c r="M8" s="66"/>
      <c r="N8" s="65">
        <f t="shared" ref="N8" si="11">SUM(O9:O10)</f>
        <v>0</v>
      </c>
      <c r="O8" s="66"/>
    </row>
    <row r="9" spans="2:15" ht="57.6" customHeight="1" x14ac:dyDescent="0.2">
      <c r="B9" s="2" t="s">
        <v>19</v>
      </c>
      <c r="C9" s="3" t="s">
        <v>17</v>
      </c>
      <c r="D9" s="3" t="s">
        <v>40</v>
      </c>
      <c r="E9" s="4">
        <v>0.08</v>
      </c>
      <c r="F9" s="5"/>
      <c r="G9" s="17">
        <f>IFERROR(MAX(MIN(F9*5-5,10),0),0)</f>
        <v>0</v>
      </c>
      <c r="H9" s="5"/>
      <c r="I9" s="17">
        <f t="shared" ref="I9" si="12">IFERROR(MAX(MIN(H9*5-5,10),0),0)</f>
        <v>0</v>
      </c>
      <c r="J9" s="5"/>
      <c r="K9" s="17">
        <f t="shared" ref="K9" si="13">IFERROR(MAX(MIN(J9*5-5,10),0),0)</f>
        <v>0</v>
      </c>
      <c r="L9" s="5"/>
      <c r="M9" s="17">
        <f t="shared" ref="M9" si="14">IFERROR(MAX(MIN(L9*5-5,10),0),0)</f>
        <v>0</v>
      </c>
      <c r="N9" s="5"/>
      <c r="O9" s="17">
        <f t="shared" ref="O9" si="15">IFERROR(MAX(MIN(N9*5-5,10),0),0)</f>
        <v>0</v>
      </c>
    </row>
    <row r="10" spans="2:15" ht="79.5" customHeight="1" thickBot="1" x14ac:dyDescent="0.25">
      <c r="B10" s="46" t="s">
        <v>20</v>
      </c>
      <c r="C10" s="6" t="s">
        <v>41</v>
      </c>
      <c r="D10" s="6" t="s">
        <v>42</v>
      </c>
      <c r="E10" s="7">
        <v>7.0000000000000007E-2</v>
      </c>
      <c r="F10" s="8"/>
      <c r="G10" s="47"/>
      <c r="H10" s="8"/>
      <c r="I10" s="47"/>
      <c r="J10" s="8"/>
      <c r="K10" s="47"/>
      <c r="L10" s="8"/>
      <c r="M10" s="47"/>
      <c r="N10" s="8"/>
      <c r="O10" s="47"/>
    </row>
    <row r="11" spans="2:15" ht="24.75" customHeight="1" thickBot="1" x14ac:dyDescent="0.25">
      <c r="B11" s="52" t="s">
        <v>21</v>
      </c>
      <c r="C11" s="92" t="s">
        <v>34</v>
      </c>
      <c r="D11" s="93"/>
      <c r="E11" s="12">
        <f>E12+E13+E14+E15+E16</f>
        <v>0.27999999999999997</v>
      </c>
      <c r="F11" s="65">
        <f>SUM(G12:G16)</f>
        <v>0</v>
      </c>
      <c r="G11" s="66"/>
      <c r="H11" s="65">
        <f>SUM(I12:I16)</f>
        <v>0</v>
      </c>
      <c r="I11" s="66"/>
      <c r="J11" s="65">
        <f>SUM(K12:K16)</f>
        <v>0</v>
      </c>
      <c r="K11" s="66"/>
      <c r="L11" s="65">
        <f>SUM(M12:M16)</f>
        <v>0</v>
      </c>
      <c r="M11" s="66"/>
      <c r="N11" s="65">
        <f>SUM(O12:O16)</f>
        <v>0</v>
      </c>
      <c r="O11" s="66"/>
    </row>
    <row r="12" spans="2:15" ht="57.6" customHeight="1" x14ac:dyDescent="0.2">
      <c r="B12" s="53" t="s">
        <v>22</v>
      </c>
      <c r="C12" s="88" t="s">
        <v>44</v>
      </c>
      <c r="D12" s="89"/>
      <c r="E12" s="4">
        <v>0.06</v>
      </c>
      <c r="F12" s="5"/>
      <c r="G12" s="47"/>
      <c r="H12" s="5"/>
      <c r="I12" s="47"/>
      <c r="J12" s="5"/>
      <c r="K12" s="47"/>
      <c r="L12" s="5"/>
      <c r="M12" s="47"/>
      <c r="N12" s="5"/>
      <c r="O12" s="47"/>
    </row>
    <row r="13" spans="2:15" ht="57.6" customHeight="1" x14ac:dyDescent="0.2">
      <c r="B13" s="2" t="s">
        <v>23</v>
      </c>
      <c r="C13" s="90" t="s">
        <v>47</v>
      </c>
      <c r="D13" s="91"/>
      <c r="E13" s="4">
        <v>0.08</v>
      </c>
      <c r="F13" s="5"/>
      <c r="G13" s="47"/>
      <c r="H13" s="5"/>
      <c r="I13" s="47"/>
      <c r="J13" s="5"/>
      <c r="K13" s="47"/>
      <c r="L13" s="5"/>
      <c r="M13" s="47"/>
      <c r="N13" s="5"/>
      <c r="O13" s="47"/>
    </row>
    <row r="14" spans="2:15" ht="57.6" customHeight="1" x14ac:dyDescent="0.2">
      <c r="B14" s="83" t="s">
        <v>24</v>
      </c>
      <c r="C14" s="81" t="s">
        <v>33</v>
      </c>
      <c r="D14" s="55" t="s">
        <v>48</v>
      </c>
      <c r="E14" s="4">
        <v>0.05</v>
      </c>
      <c r="F14" s="5"/>
      <c r="G14" s="47"/>
      <c r="H14" s="5"/>
      <c r="I14" s="47"/>
      <c r="J14" s="5"/>
      <c r="K14" s="47"/>
      <c r="L14" s="5"/>
      <c r="M14" s="47"/>
      <c r="N14" s="5"/>
      <c r="O14" s="47"/>
    </row>
    <row r="15" spans="2:15" ht="57.6" customHeight="1" x14ac:dyDescent="0.2">
      <c r="B15" s="84"/>
      <c r="C15" s="81"/>
      <c r="D15" s="55" t="s">
        <v>46</v>
      </c>
      <c r="E15" s="4">
        <v>0.05</v>
      </c>
      <c r="F15" s="5"/>
      <c r="G15" s="47"/>
      <c r="H15" s="5"/>
      <c r="I15" s="47"/>
      <c r="J15" s="5"/>
      <c r="K15" s="47"/>
      <c r="L15" s="5"/>
      <c r="M15" s="47"/>
      <c r="N15" s="5"/>
      <c r="O15" s="47"/>
    </row>
    <row r="16" spans="2:15" ht="57.6" customHeight="1" thickBot="1" x14ac:dyDescent="0.25">
      <c r="B16" s="85"/>
      <c r="C16" s="82"/>
      <c r="D16" s="56" t="s">
        <v>45</v>
      </c>
      <c r="E16" s="4">
        <v>0.04</v>
      </c>
      <c r="F16" s="5"/>
      <c r="G16" s="47"/>
      <c r="H16" s="5"/>
      <c r="I16" s="47"/>
      <c r="J16" s="5"/>
      <c r="K16" s="47"/>
      <c r="L16" s="5"/>
      <c r="M16" s="47"/>
      <c r="N16" s="5"/>
      <c r="O16" s="47"/>
    </row>
    <row r="17" spans="2:15" ht="25.5" customHeight="1" x14ac:dyDescent="0.2">
      <c r="B17" s="54" t="s">
        <v>29</v>
      </c>
      <c r="C17" s="51" t="s">
        <v>7</v>
      </c>
      <c r="D17" s="51"/>
      <c r="E17" s="48">
        <v>0.42</v>
      </c>
      <c r="F17" s="58">
        <f>SUMPRODUCT($E18:$E21,G18:G21)*$E$17</f>
        <v>0</v>
      </c>
      <c r="G17" s="59"/>
      <c r="H17" s="58">
        <f t="shared" ref="H17" si="16">SUMPRODUCT($E18:$E21,I18:I21)*$E$17</f>
        <v>0</v>
      </c>
      <c r="I17" s="59"/>
      <c r="J17" s="58">
        <f t="shared" ref="J17" si="17">SUMPRODUCT($E18:$E21,K18:K21)*$E$17</f>
        <v>0</v>
      </c>
      <c r="K17" s="59"/>
      <c r="L17" s="58">
        <f t="shared" ref="L17" si="18">SUMPRODUCT($E18:$E21,M18:M21)*$E$17</f>
        <v>0</v>
      </c>
      <c r="M17" s="59"/>
      <c r="N17" s="58">
        <f t="shared" ref="N17" si="19">SUMPRODUCT($E18:$E21,O18:O21)*$E$17</f>
        <v>0</v>
      </c>
      <c r="O17" s="59"/>
    </row>
    <row r="18" spans="2:15" ht="34.5" customHeight="1" x14ac:dyDescent="0.2">
      <c r="B18" s="9" t="s">
        <v>30</v>
      </c>
      <c r="C18" s="94" t="s">
        <v>49</v>
      </c>
      <c r="D18" s="95"/>
      <c r="E18" s="10">
        <v>0.1</v>
      </c>
      <c r="F18" s="16"/>
      <c r="G18" s="15"/>
      <c r="H18" s="16"/>
      <c r="I18" s="15"/>
      <c r="J18" s="16"/>
      <c r="K18" s="15"/>
      <c r="L18" s="16"/>
      <c r="M18" s="15"/>
      <c r="N18" s="16"/>
      <c r="O18" s="15"/>
    </row>
    <row r="19" spans="2:15" ht="34.5" customHeight="1" x14ac:dyDescent="0.2">
      <c r="B19" s="9" t="s">
        <v>31</v>
      </c>
      <c r="C19" s="94" t="s">
        <v>35</v>
      </c>
      <c r="D19" s="95"/>
      <c r="E19" s="10">
        <v>0.1</v>
      </c>
      <c r="F19" s="16"/>
      <c r="G19" s="15"/>
      <c r="H19" s="16"/>
      <c r="I19" s="15"/>
      <c r="J19" s="16"/>
      <c r="K19" s="15"/>
      <c r="L19" s="16"/>
      <c r="M19" s="15"/>
      <c r="N19" s="16"/>
      <c r="O19" s="15"/>
    </row>
    <row r="20" spans="2:15" ht="34.5" customHeight="1" x14ac:dyDescent="0.2">
      <c r="B20" s="9" t="s">
        <v>32</v>
      </c>
      <c r="C20" s="94" t="s">
        <v>36</v>
      </c>
      <c r="D20" s="95"/>
      <c r="E20" s="10">
        <v>0.12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</row>
    <row r="21" spans="2:15" ht="34.5" customHeight="1" thickBot="1" x14ac:dyDescent="0.25">
      <c r="B21" s="9" t="s">
        <v>38</v>
      </c>
      <c r="C21" s="94" t="s">
        <v>37</v>
      </c>
      <c r="D21" s="95"/>
      <c r="E21" s="10">
        <v>0.1</v>
      </c>
      <c r="F21" s="16"/>
      <c r="G21" s="15"/>
      <c r="H21" s="16"/>
      <c r="I21" s="15"/>
      <c r="J21" s="16"/>
      <c r="K21" s="15"/>
      <c r="L21" s="16"/>
      <c r="M21" s="15"/>
      <c r="N21" s="16"/>
      <c r="O21" s="15"/>
    </row>
    <row r="22" spans="2:15" ht="23.25" customHeight="1" thickBot="1" x14ac:dyDescent="0.25">
      <c r="B22" s="71" t="s">
        <v>5</v>
      </c>
      <c r="C22" s="72"/>
      <c r="D22" s="50"/>
      <c r="E22" s="45">
        <f>SUM(E5,E8,E17,E11)</f>
        <v>1</v>
      </c>
      <c r="F22" s="73">
        <f t="shared" ref="F22:O22" si="20">SUM(F5,F8,F17,F11)</f>
        <v>0</v>
      </c>
      <c r="G22" s="74">
        <f t="shared" si="20"/>
        <v>0</v>
      </c>
      <c r="H22" s="73">
        <f t="shared" si="20"/>
        <v>0</v>
      </c>
      <c r="I22" s="74">
        <f t="shared" si="20"/>
        <v>0</v>
      </c>
      <c r="J22" s="73">
        <f t="shared" si="20"/>
        <v>0</v>
      </c>
      <c r="K22" s="74">
        <f t="shared" si="20"/>
        <v>0</v>
      </c>
      <c r="L22" s="73">
        <f t="shared" si="20"/>
        <v>0</v>
      </c>
      <c r="M22" s="74">
        <f t="shared" si="20"/>
        <v>0</v>
      </c>
      <c r="N22" s="73">
        <f t="shared" si="20"/>
        <v>0</v>
      </c>
      <c r="O22" s="74">
        <f t="shared" si="20"/>
        <v>0</v>
      </c>
    </row>
    <row r="23" spans="2:15" ht="22.5" customHeight="1" thickBot="1" x14ac:dyDescent="0.25">
      <c r="B23" s="67" t="s">
        <v>6</v>
      </c>
      <c r="C23" s="68"/>
      <c r="D23" s="49"/>
      <c r="E23" s="1"/>
      <c r="F23" s="57" t="str">
        <f>IF(F22&gt;=70,"V","X")</f>
        <v>X</v>
      </c>
      <c r="G23" s="57"/>
      <c r="H23" s="57" t="str">
        <f t="shared" ref="H23" si="21">IF(H22&gt;=70,"V","X")</f>
        <v>X</v>
      </c>
      <c r="I23" s="57"/>
      <c r="J23" s="57" t="str">
        <f t="shared" ref="J23" si="22">IF(J22&gt;=70,"V","X")</f>
        <v>X</v>
      </c>
      <c r="K23" s="57"/>
      <c r="L23" s="57" t="str">
        <f t="shared" ref="L23" si="23">IF(L22&gt;=70,"V","X")</f>
        <v>X</v>
      </c>
      <c r="M23" s="57"/>
      <c r="N23" s="57" t="str">
        <f t="shared" ref="N23" si="24">IF(N22&gt;=70,"V","X")</f>
        <v>X</v>
      </c>
      <c r="O23" s="57"/>
    </row>
  </sheetData>
  <mergeCells count="57">
    <mergeCell ref="C8:D8"/>
    <mergeCell ref="C11:D11"/>
    <mergeCell ref="C18:D18"/>
    <mergeCell ref="C19:D19"/>
    <mergeCell ref="C21:D21"/>
    <mergeCell ref="C20:D20"/>
    <mergeCell ref="L11:M11"/>
    <mergeCell ref="N11:O11"/>
    <mergeCell ref="C12:D12"/>
    <mergeCell ref="C13:D13"/>
    <mergeCell ref="N17:O17"/>
    <mergeCell ref="N22:O22"/>
    <mergeCell ref="N23:O23"/>
    <mergeCell ref="H5:I5"/>
    <mergeCell ref="N5:O5"/>
    <mergeCell ref="H8:I8"/>
    <mergeCell ref="J8:K8"/>
    <mergeCell ref="N8:O8"/>
    <mergeCell ref="L8:M8"/>
    <mergeCell ref="J5:K5"/>
    <mergeCell ref="L5:M5"/>
    <mergeCell ref="L22:M22"/>
    <mergeCell ref="L23:M23"/>
    <mergeCell ref="L17:M17"/>
    <mergeCell ref="J22:K22"/>
    <mergeCell ref="H17:I17"/>
    <mergeCell ref="H22:I22"/>
    <mergeCell ref="N2:O2"/>
    <mergeCell ref="H3:I3"/>
    <mergeCell ref="J3:K3"/>
    <mergeCell ref="L3:M3"/>
    <mergeCell ref="N3:O3"/>
    <mergeCell ref="L2:M2"/>
    <mergeCell ref="B23:C23"/>
    <mergeCell ref="F23:G23"/>
    <mergeCell ref="F8:G8"/>
    <mergeCell ref="F3:G3"/>
    <mergeCell ref="B22:C22"/>
    <mergeCell ref="F22:G22"/>
    <mergeCell ref="F17:G17"/>
    <mergeCell ref="F5:G5"/>
    <mergeCell ref="B2:B4"/>
    <mergeCell ref="C2:C4"/>
    <mergeCell ref="F2:G2"/>
    <mergeCell ref="D2:D4"/>
    <mergeCell ref="F11:G11"/>
    <mergeCell ref="C14:C16"/>
    <mergeCell ref="B14:B16"/>
    <mergeCell ref="C5:D5"/>
    <mergeCell ref="J23:K23"/>
    <mergeCell ref="H23:I23"/>
    <mergeCell ref="J17:K17"/>
    <mergeCell ref="E2:E4"/>
    <mergeCell ref="H2:I2"/>
    <mergeCell ref="J2:K2"/>
    <mergeCell ref="H11:I11"/>
    <mergeCell ref="J11:K11"/>
  </mergeCells>
  <conditionalFormatting sqref="F23:G23">
    <cfRule type="expression" dxfId="3" priority="25">
      <formula>F23="X"</formula>
    </cfRule>
    <cfRule type="expression" dxfId="2" priority="26">
      <formula>F23="V"</formula>
    </cfRule>
  </conditionalFormatting>
  <conditionalFormatting sqref="H23:O23">
    <cfRule type="expression" dxfId="1" priority="1">
      <formula>H23="X"</formula>
    </cfRule>
    <cfRule type="expression" dxfId="0" priority="2">
      <formula>H23="V"</formula>
    </cfRule>
  </conditionalFormatting>
  <dataValidations count="1">
    <dataValidation allowBlank="1" showInputMessage="1" showErrorMessage="1" errorTitle="שגיאה" error="יש להזין ציון בין 0 ל 10" sqref="F18:F21 H18:H21 J18:J21 L18:L21 N18:N2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workbookViewId="0">
      <selection activeCell="D4" sqref="D4"/>
    </sheetView>
  </sheetViews>
  <sheetFormatPr defaultRowHeight="14.25" x14ac:dyDescent="0.2"/>
  <cols>
    <col min="1" max="2" width="9" customWidth="1"/>
    <col min="3" max="3" width="18.125" customWidth="1"/>
    <col min="4" max="8" width="19.125" customWidth="1"/>
  </cols>
  <sheetData>
    <row r="1" spans="1:8" ht="14.45" thickBot="1" x14ac:dyDescent="0.35"/>
    <row r="2" spans="1:8" ht="15" x14ac:dyDescent="0.2">
      <c r="A2" s="19"/>
      <c r="B2" s="19"/>
      <c r="C2" s="96"/>
      <c r="D2" s="20">
        <v>1</v>
      </c>
      <c r="E2" s="21">
        <v>2</v>
      </c>
      <c r="F2" s="20">
        <v>3</v>
      </c>
      <c r="G2" s="41">
        <v>4</v>
      </c>
      <c r="H2" s="41">
        <v>5</v>
      </c>
    </row>
    <row r="3" spans="1:8" ht="15.75" thickBot="1" x14ac:dyDescent="0.25">
      <c r="A3" s="19"/>
      <c r="B3" s="19"/>
      <c r="C3" s="97"/>
      <c r="D3" s="22"/>
      <c r="E3" s="23"/>
      <c r="F3" s="22"/>
      <c r="G3" s="42"/>
      <c r="H3" s="42"/>
    </row>
    <row r="4" spans="1:8" x14ac:dyDescent="0.2">
      <c r="A4" s="19"/>
      <c r="B4" s="19"/>
      <c r="C4" s="24" t="s">
        <v>8</v>
      </c>
      <c r="D4" s="25"/>
      <c r="E4" s="26"/>
      <c r="F4" s="25"/>
      <c r="G4" s="43"/>
      <c r="H4" s="43"/>
    </row>
    <row r="5" spans="1:8" ht="15" thickBot="1" x14ac:dyDescent="0.25">
      <c r="A5" s="19"/>
      <c r="B5" s="19"/>
      <c r="C5" s="27" t="s">
        <v>9</v>
      </c>
      <c r="D5" s="28">
        <f>IFERROR(MIN($D$4:$H$4)/D4*100,0)</f>
        <v>0</v>
      </c>
      <c r="E5" s="28">
        <f t="shared" ref="E5:H5" si="0">IFERROR(MIN($D$4:$H$4)/E4*100,0)</f>
        <v>0</v>
      </c>
      <c r="F5" s="28">
        <f t="shared" si="0"/>
        <v>0</v>
      </c>
      <c r="G5" s="28">
        <f t="shared" si="0"/>
        <v>0</v>
      </c>
      <c r="H5" s="28">
        <f t="shared" si="0"/>
        <v>0</v>
      </c>
    </row>
    <row r="6" spans="1:8" ht="14.45" thickBot="1" x14ac:dyDescent="0.35">
      <c r="A6" s="19"/>
      <c r="B6" s="19"/>
      <c r="C6" s="19"/>
      <c r="D6" s="29"/>
      <c r="E6" s="19"/>
      <c r="F6" s="29"/>
      <c r="G6" s="19"/>
      <c r="H6" s="19"/>
    </row>
    <row r="7" spans="1:8" ht="15" x14ac:dyDescent="0.2">
      <c r="A7" s="19"/>
      <c r="B7" s="30">
        <v>0.6</v>
      </c>
      <c r="C7" s="31" t="s">
        <v>10</v>
      </c>
      <c r="D7" s="32">
        <f>איכות!F22</f>
        <v>0</v>
      </c>
      <c r="E7" s="32">
        <f>איכות!H22</f>
        <v>0</v>
      </c>
      <c r="F7" s="32">
        <f>איכות!J22</f>
        <v>0</v>
      </c>
      <c r="G7" s="32">
        <f>איכות!L22</f>
        <v>0</v>
      </c>
      <c r="H7" s="32">
        <f>איכות!N22</f>
        <v>0</v>
      </c>
    </row>
    <row r="8" spans="1:8" ht="15.75" thickBot="1" x14ac:dyDescent="0.25">
      <c r="A8" s="19"/>
      <c r="B8" s="33">
        <v>0.4</v>
      </c>
      <c r="C8" s="34" t="s">
        <v>11</v>
      </c>
      <c r="D8" s="35">
        <f>D5</f>
        <v>0</v>
      </c>
      <c r="E8" s="35">
        <f t="shared" ref="E8:G8" si="1">E5</f>
        <v>0</v>
      </c>
      <c r="F8" s="35">
        <f>F5</f>
        <v>0</v>
      </c>
      <c r="G8" s="35">
        <f t="shared" si="1"/>
        <v>0</v>
      </c>
      <c r="H8" s="35">
        <f t="shared" ref="H8" si="2">H5</f>
        <v>0</v>
      </c>
    </row>
    <row r="9" spans="1:8" ht="15" x14ac:dyDescent="0.2">
      <c r="A9" s="19"/>
      <c r="B9" s="36">
        <f>SUM(B7:B8)</f>
        <v>1</v>
      </c>
      <c r="C9" s="37" t="s">
        <v>12</v>
      </c>
      <c r="D9" s="38">
        <f t="shared" ref="D9:G9" si="3">SUMPRODUCT($B7:$B8,D7:D8)</f>
        <v>0</v>
      </c>
      <c r="E9" s="39">
        <f t="shared" si="3"/>
        <v>0</v>
      </c>
      <c r="F9" s="38">
        <f t="shared" si="3"/>
        <v>0</v>
      </c>
      <c r="G9" s="44">
        <f t="shared" si="3"/>
        <v>0</v>
      </c>
      <c r="H9" s="44">
        <f t="shared" ref="H9" si="4">SUMPRODUCT($B7:$B8,H7:H8)</f>
        <v>0</v>
      </c>
    </row>
    <row r="10" spans="1:8" ht="15.75" thickBot="1" x14ac:dyDescent="0.25">
      <c r="A10" s="19"/>
      <c r="B10" s="98" t="s">
        <v>13</v>
      </c>
      <c r="C10" s="99"/>
      <c r="D10" s="40">
        <f>RANK(D9,$D$9:$G$9,0)</f>
        <v>1</v>
      </c>
      <c r="E10" s="40">
        <f t="shared" ref="E10:G10" si="5">RANK(E9,$D$9:$G$9,0)</f>
        <v>1</v>
      </c>
      <c r="F10" s="40">
        <f t="shared" si="5"/>
        <v>1</v>
      </c>
      <c r="G10" s="40">
        <f t="shared" si="5"/>
        <v>1</v>
      </c>
      <c r="H10" s="40">
        <f t="shared" ref="H10" si="6">RANK(H9,$D$9:$G$9,0)</f>
        <v>1</v>
      </c>
    </row>
  </sheetData>
  <mergeCells count="2">
    <mergeCell ref="C2:C3"/>
    <mergeCell ref="B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FF483415EA50649A4EB86FAFE34E46A" ma:contentTypeVersion="1" ma:contentTypeDescription="צור מסמך חדש." ma:contentTypeScope="" ma:versionID="8f307d46d798af71ac5c8c984c0fe0d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141A5-A3BC-4822-98ED-AFDCD13CD2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58607-3E96-4E02-B4AB-F6FEC8F51FBC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73983DE-5649-4D2D-BFD3-DCCEA4F3B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איכות</vt:lpstr>
      <vt:lpstr>איכות + מחיר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מפל מכרז הפקה מרצים על הבר</dc:title>
  <dc:creator>Shlomi</dc:creator>
  <cp:lastModifiedBy>Stav Edri</cp:lastModifiedBy>
  <dcterms:created xsi:type="dcterms:W3CDTF">2016-06-19T12:49:23Z</dcterms:created>
  <dcterms:modified xsi:type="dcterms:W3CDTF">2017-09-10T07:22:05Z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0x0101008FF483415EA50649A4EB86FAFE34E46A</vt:lpwstr>
  </property>
</Properties>
</file>